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aders\Desktop\"/>
    </mc:Choice>
  </mc:AlternateContent>
  <xr:revisionPtr revIDLastSave="0" documentId="13_ncr:1_{0019D585-1DDF-4F7A-AEBB-5F88A4A61FAE}" xr6:coauthVersionLast="36" xr6:coauthVersionMax="47" xr10:uidLastSave="{00000000-0000-0000-0000-000000000000}"/>
  <bookViews>
    <workbookView xWindow="0" yWindow="0" windowWidth="18360" windowHeight="3555" xr2:uid="{06834676-376F-49E9-A02A-F68B3F8FFEB2}"/>
  </bookViews>
  <sheets>
    <sheet name="Main Results" sheetId="1" r:id="rId1"/>
    <sheet name="Deflection weights" sheetId="2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F15" i="1" l="1"/>
  <c r="A17" i="2"/>
  <c r="G17" i="2" s="1"/>
  <c r="M17" i="2" s="1"/>
  <c r="F21" i="1"/>
  <c r="A8" i="2"/>
  <c r="G8" i="2" s="1"/>
  <c r="M8" i="2" s="1"/>
  <c r="A9" i="2"/>
  <c r="G9" i="2" s="1"/>
  <c r="M9" i="2" s="1"/>
  <c r="A10" i="2"/>
  <c r="G10" i="2" s="1"/>
  <c r="M10" i="2" s="1"/>
  <c r="A11" i="2"/>
  <c r="G11" i="2" s="1"/>
  <c r="M11" i="2" s="1"/>
  <c r="A12" i="2"/>
  <c r="G12" i="2" s="1"/>
  <c r="M12" i="2" s="1"/>
  <c r="A13" i="2"/>
  <c r="G13" i="2" s="1"/>
  <c r="M13" i="2" s="1"/>
  <c r="A14" i="2"/>
  <c r="G14" i="2" s="1"/>
  <c r="M14" i="2" s="1"/>
  <c r="A15" i="2"/>
  <c r="G15" i="2" s="1"/>
  <c r="M15" i="2" s="1"/>
  <c r="A7" i="2"/>
  <c r="G7" i="2" s="1"/>
  <c r="M7" i="2" s="1"/>
  <c r="F12" i="1"/>
  <c r="E30" i="1" s="1"/>
  <c r="F13" i="1"/>
  <c r="E31" i="1" s="1"/>
  <c r="F16" i="1"/>
  <c r="F6" i="1"/>
  <c r="F7" i="1"/>
  <c r="E25" i="1" s="1"/>
  <c r="F8" i="1"/>
  <c r="E26" i="1" s="1"/>
  <c r="F9" i="1"/>
  <c r="F10" i="1"/>
  <c r="F11" i="1"/>
  <c r="E29" i="1" s="1"/>
  <c r="F5" i="1"/>
  <c r="E23" i="1" s="1"/>
  <c r="A35" i="1"/>
  <c r="A24" i="1"/>
  <c r="A25" i="1"/>
  <c r="A26" i="1"/>
  <c r="A27" i="1"/>
  <c r="A28" i="1"/>
  <c r="A29" i="1"/>
  <c r="A30" i="1"/>
  <c r="A31" i="1"/>
  <c r="A33" i="1"/>
  <c r="A34" i="1"/>
  <c r="F34" i="1" s="1"/>
  <c r="A23" i="1"/>
  <c r="F17" i="1"/>
  <c r="E35" i="1" s="1"/>
  <c r="E34" i="1"/>
  <c r="E33" i="1"/>
  <c r="E32" i="1"/>
  <c r="E28" i="1"/>
  <c r="E27" i="1"/>
  <c r="E24" i="1"/>
  <c r="E42" i="1" l="1"/>
  <c r="H33" i="1"/>
  <c r="G33" i="1"/>
  <c r="F33" i="1"/>
  <c r="F32" i="1"/>
  <c r="I32" i="1" s="1"/>
  <c r="J32" i="1" s="1"/>
  <c r="K32" i="1" s="1"/>
  <c r="G32" i="1"/>
  <c r="H32" i="1"/>
  <c r="A42" i="1"/>
  <c r="H23" i="1"/>
  <c r="G23" i="1"/>
  <c r="F23" i="1"/>
  <c r="F30" i="1"/>
  <c r="G30" i="1"/>
  <c r="H30" i="1"/>
  <c r="F29" i="1"/>
  <c r="G29" i="1"/>
  <c r="H29" i="1"/>
  <c r="F28" i="1"/>
  <c r="I28" i="1" s="1"/>
  <c r="G28" i="1"/>
  <c r="H28" i="1"/>
  <c r="F27" i="1"/>
  <c r="G27" i="1"/>
  <c r="H27" i="1"/>
  <c r="B26" i="1"/>
  <c r="F26" i="1"/>
  <c r="G26" i="1"/>
  <c r="H26" i="1"/>
  <c r="I26" i="1"/>
  <c r="F25" i="1"/>
  <c r="G25" i="1"/>
  <c r="H25" i="1"/>
  <c r="B24" i="1"/>
  <c r="F24" i="1"/>
  <c r="G24" i="1"/>
  <c r="H24" i="1"/>
  <c r="K35" i="1"/>
  <c r="F35" i="1"/>
  <c r="F31" i="1"/>
  <c r="I31" i="1" s="1"/>
  <c r="G31" i="1"/>
  <c r="H31" i="1"/>
  <c r="B34" i="1"/>
  <c r="K34" i="1"/>
  <c r="B32" i="1"/>
  <c r="B33" i="1"/>
  <c r="B30" i="1"/>
  <c r="B25" i="1"/>
  <c r="M34" i="1"/>
  <c r="B31" i="1"/>
  <c r="B29" i="1"/>
  <c r="B28" i="1"/>
  <c r="B27" i="1"/>
  <c r="I35" i="1"/>
  <c r="B35" i="1"/>
  <c r="B23" i="1"/>
  <c r="I29" i="1" l="1"/>
  <c r="I27" i="1"/>
  <c r="I23" i="1"/>
  <c r="J23" i="1" s="1"/>
  <c r="K23" i="1" s="1"/>
  <c r="I24" i="1"/>
  <c r="J24" i="1" s="1"/>
  <c r="I30" i="1"/>
  <c r="I33" i="1"/>
  <c r="J33" i="1" s="1"/>
  <c r="K33" i="1" s="1"/>
  <c r="L33" i="1" s="1"/>
  <c r="M33" i="1" s="1"/>
  <c r="I25" i="1"/>
  <c r="J25" i="1" s="1"/>
  <c r="L32" i="1"/>
  <c r="M32" i="1" s="1"/>
  <c r="E43" i="1"/>
  <c r="E46" i="1"/>
  <c r="E47" i="1"/>
  <c r="E48" i="1"/>
  <c r="E49" i="1"/>
  <c r="E50" i="1"/>
  <c r="E51" i="1"/>
  <c r="E52" i="1"/>
  <c r="E54" i="1"/>
  <c r="E44" i="1"/>
  <c r="E45" i="1"/>
  <c r="E53" i="1"/>
  <c r="A52" i="1"/>
  <c r="L34" i="1"/>
  <c r="J34" i="1"/>
  <c r="J35" i="1"/>
  <c r="L35" i="1" s="1"/>
  <c r="M35" i="1" s="1"/>
  <c r="J26" i="1"/>
  <c r="J27" i="1"/>
  <c r="J28" i="1"/>
  <c r="J29" i="1"/>
  <c r="J30" i="1"/>
  <c r="J31" i="1"/>
  <c r="K31" i="1" s="1"/>
  <c r="L31" i="1" s="1"/>
  <c r="M31" i="1" s="1"/>
  <c r="I34" i="1"/>
  <c r="L23" i="1"/>
  <c r="M23" i="1" s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2" i="1"/>
  <c r="D52" i="1"/>
  <c r="B52" i="1"/>
  <c r="B53" i="1"/>
  <c r="C53" i="1"/>
  <c r="D53" i="1"/>
  <c r="B54" i="1"/>
  <c r="C54" i="1"/>
  <c r="D54" i="1"/>
  <c r="A43" i="1"/>
  <c r="A44" i="1"/>
  <c r="A45" i="1"/>
  <c r="A46" i="1"/>
  <c r="A47" i="1"/>
  <c r="A48" i="1"/>
  <c r="A49" i="1"/>
  <c r="A50" i="1"/>
  <c r="A51" i="1"/>
  <c r="A53" i="1"/>
  <c r="A54" i="1"/>
  <c r="I42" i="1"/>
  <c r="J42" i="1" s="1"/>
  <c r="K30" i="1" l="1"/>
  <c r="L30" i="1" s="1"/>
  <c r="M30" i="1" s="1"/>
  <c r="K29" i="1"/>
  <c r="L29" i="1" s="1"/>
  <c r="M29" i="1" s="1"/>
  <c r="K28" i="1"/>
  <c r="L28" i="1" s="1"/>
  <c r="M28" i="1" s="1"/>
  <c r="K27" i="1"/>
  <c r="L27" i="1" s="1"/>
  <c r="M27" i="1" s="1"/>
  <c r="K26" i="1"/>
  <c r="L26" i="1" s="1"/>
  <c r="M26" i="1" s="1"/>
  <c r="K25" i="1"/>
  <c r="L25" i="1" s="1"/>
  <c r="M25" i="1" s="1"/>
  <c r="K24" i="1"/>
  <c r="L24" i="1" s="1"/>
  <c r="M24" i="1" s="1"/>
  <c r="I45" i="1"/>
  <c r="I53" i="1"/>
  <c r="L53" i="1"/>
  <c r="I44" i="1"/>
  <c r="I52" i="1"/>
  <c r="I48" i="1"/>
  <c r="J48" i="1" s="1"/>
  <c r="K48" i="1" s="1"/>
  <c r="L48" i="1" s="1"/>
  <c r="I47" i="1"/>
  <c r="I49" i="1"/>
  <c r="I54" i="1"/>
  <c r="J54" i="1" s="1"/>
  <c r="K54" i="1" s="1"/>
  <c r="L54" i="1" s="1"/>
  <c r="K42" i="1"/>
  <c r="L42" i="1" s="1"/>
  <c r="I43" i="1"/>
  <c r="J43" i="1" s="1"/>
  <c r="K43" i="1" s="1"/>
  <c r="L43" i="1" s="1"/>
  <c r="J49" i="1"/>
  <c r="K49" i="1" s="1"/>
  <c r="L49" i="1" s="1"/>
  <c r="I50" i="1"/>
  <c r="J50" i="1" s="1"/>
  <c r="I46" i="1"/>
  <c r="J46" i="1" s="1"/>
  <c r="K46" i="1" s="1"/>
  <c r="L46" i="1" s="1"/>
  <c r="J52" i="1"/>
  <c r="K52" i="1" s="1"/>
  <c r="L52" i="1" s="1"/>
  <c r="K53" i="1"/>
  <c r="I51" i="1"/>
  <c r="J51" i="1"/>
  <c r="K51" i="1" s="1"/>
  <c r="L51" i="1" s="1"/>
  <c r="J53" i="1"/>
  <c r="K50" i="1"/>
  <c r="L50" i="1" s="1"/>
  <c r="J45" i="1"/>
  <c r="K45" i="1" s="1"/>
  <c r="L45" i="1" s="1"/>
  <c r="J47" i="1"/>
  <c r="K47" i="1" s="1"/>
  <c r="L47" i="1" s="1"/>
  <c r="J44" i="1"/>
  <c r="K44" i="1" s="1"/>
  <c r="L44" i="1" s="1"/>
</calcChain>
</file>

<file path=xl/sharedStrings.xml><?xml version="1.0" encoding="utf-8"?>
<sst xmlns="http://schemas.openxmlformats.org/spreadsheetml/2006/main" count="48" uniqueCount="34">
  <si>
    <t>Density Calculations</t>
  </si>
  <si>
    <t>Material</t>
  </si>
  <si>
    <t>Sample Material Material  Properties</t>
  </si>
  <si>
    <t>Length (mm)</t>
  </si>
  <si>
    <t>Breadth (mm)</t>
  </si>
  <si>
    <t>Depth (mm)</t>
  </si>
  <si>
    <t>Mass (g)</t>
  </si>
  <si>
    <t>Density (g/cm^3)</t>
  </si>
  <si>
    <t>Chosen Deflection</t>
  </si>
  <si>
    <t>mm</t>
  </si>
  <si>
    <t>Walnut</t>
  </si>
  <si>
    <t>Maple</t>
  </si>
  <si>
    <t>Alder</t>
  </si>
  <si>
    <t>MDF</t>
  </si>
  <si>
    <t>Eucalypt PLY</t>
  </si>
  <si>
    <t>Poplar Ply</t>
  </si>
  <si>
    <t>Balsa</t>
  </si>
  <si>
    <t>Bamboo</t>
  </si>
  <si>
    <t>PLA</t>
  </si>
  <si>
    <t>Fibreglass</t>
  </si>
  <si>
    <t>Elastic Modulus Calculations</t>
  </si>
  <si>
    <t>Material  Properties</t>
  </si>
  <si>
    <t>Force (N)</t>
  </si>
  <si>
    <t>Straight line load deflection</t>
  </si>
  <si>
    <t>Elastic Modulus (MPa)</t>
  </si>
  <si>
    <t>Density Corrected Elastic Modulus</t>
  </si>
  <si>
    <t>Average</t>
  </si>
  <si>
    <t>.</t>
  </si>
  <si>
    <t>Flexural Stress Calculations</t>
  </si>
  <si>
    <t>Mass Required for Material Failure (g)</t>
  </si>
  <si>
    <t>Flexural Stress (N/sq mm)</t>
  </si>
  <si>
    <t>Density Corrected Flexural Stress</t>
  </si>
  <si>
    <t>Breath (mm)</t>
  </si>
  <si>
    <t>Weight to deflect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</si>
</sst>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3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2" fontId="0" fillId="4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 wrapText="1"/>
      <protection locked="0"/>
    </xf>
    <xf numFmtId="0" fontId="0" fillId="5" borderId="0" xfId="0" applyFill="1"/>
    <xf numFmtId="2" fontId="0" fillId="6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1814E-C939-4114-8837-A9074A4B236A}">
  <dimension ref="A1:R54"/>
  <sheetViews>
    <sheetView tabSelected="1" topLeftCell="A31" workbookViewId="0">
      <selection activeCell="O39" sqref="O39"/>
    </sheetView>
  </sheetViews>
  <sheetFormatPr defaultRowHeight="15" x14ac:dyDescent="0.25"/>
  <cols>
    <col min="1" max="1" width="18.7109375" customWidth="1"/>
    <col min="2" max="4" width="8.5703125" customWidth="1"/>
    <col min="5" max="5" width="11" customWidth="1"/>
    <col min="11" max="11" width="16.42578125" customWidth="1"/>
    <col min="12" max="12" width="17" customWidth="1"/>
    <col min="13" max="13" width="17.140625" customWidth="1"/>
  </cols>
  <sheetData>
    <row r="1" spans="1:13" ht="23.25" x14ac:dyDescent="0.35">
      <c r="A1" s="18" t="s">
        <v>0</v>
      </c>
      <c r="B1" s="18"/>
      <c r="C1" s="18"/>
      <c r="D1" s="18"/>
      <c r="E1" s="18"/>
      <c r="F1" s="18"/>
    </row>
    <row r="3" spans="1:13" x14ac:dyDescent="0.25">
      <c r="A3" s="14" t="s">
        <v>1</v>
      </c>
      <c r="B3" s="15" t="s">
        <v>2</v>
      </c>
      <c r="C3" s="16"/>
      <c r="D3" s="16"/>
      <c r="E3" s="16"/>
      <c r="F3" s="19"/>
    </row>
    <row r="4" spans="1:13" ht="30" x14ac:dyDescent="0.25">
      <c r="A4" s="14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K4" t="s">
        <v>8</v>
      </c>
      <c r="L4" s="12">
        <v>2</v>
      </c>
      <c r="M4" t="s">
        <v>9</v>
      </c>
    </row>
    <row r="5" spans="1:13" x14ac:dyDescent="0.25">
      <c r="A5" s="4" t="s">
        <v>10</v>
      </c>
      <c r="B5" s="10"/>
      <c r="C5" s="10"/>
      <c r="D5" s="10"/>
      <c r="E5" s="10"/>
      <c r="F5" s="9" t="e">
        <f>IF(A5="","",E5/(B5/10*C5/10*D5/10))</f>
        <v>#DIV/0!</v>
      </c>
    </row>
    <row r="6" spans="1:13" x14ac:dyDescent="0.25">
      <c r="A6" s="4" t="s">
        <v>11</v>
      </c>
      <c r="B6" s="10"/>
      <c r="C6" s="10"/>
      <c r="D6" s="10"/>
      <c r="E6" s="10"/>
      <c r="F6" s="9" t="e">
        <f t="shared" ref="F6:F16" si="0">IF(A6="","",E6/(B6/10*C6/10*D6/10))</f>
        <v>#DIV/0!</v>
      </c>
    </row>
    <row r="7" spans="1:13" x14ac:dyDescent="0.25">
      <c r="A7" s="4" t="s">
        <v>12</v>
      </c>
      <c r="B7" s="10"/>
      <c r="C7" s="10"/>
      <c r="D7" s="10"/>
      <c r="E7" s="10"/>
      <c r="F7" s="9" t="e">
        <f t="shared" si="0"/>
        <v>#DIV/0!</v>
      </c>
    </row>
    <row r="8" spans="1:13" x14ac:dyDescent="0.25">
      <c r="A8" s="4" t="s">
        <v>13</v>
      </c>
      <c r="B8" s="10"/>
      <c r="C8" s="10"/>
      <c r="D8" s="10"/>
      <c r="E8" s="10"/>
      <c r="F8" s="9" t="e">
        <f t="shared" si="0"/>
        <v>#DIV/0!</v>
      </c>
    </row>
    <row r="9" spans="1:13" x14ac:dyDescent="0.25">
      <c r="A9" s="4" t="s">
        <v>14</v>
      </c>
      <c r="B9" s="10"/>
      <c r="C9" s="10"/>
      <c r="D9" s="10"/>
      <c r="E9" s="10"/>
      <c r="F9" s="9" t="e">
        <f t="shared" si="0"/>
        <v>#DIV/0!</v>
      </c>
    </row>
    <row r="10" spans="1:13" x14ac:dyDescent="0.25">
      <c r="A10" s="5" t="s">
        <v>15</v>
      </c>
      <c r="B10" s="11"/>
      <c r="C10" s="11"/>
      <c r="D10" s="11"/>
      <c r="E10" s="11"/>
      <c r="F10" s="9" t="e">
        <f t="shared" si="0"/>
        <v>#DIV/0!</v>
      </c>
    </row>
    <row r="11" spans="1:13" x14ac:dyDescent="0.25">
      <c r="A11" s="4" t="s">
        <v>16</v>
      </c>
      <c r="B11" s="10"/>
      <c r="C11" s="10"/>
      <c r="D11" s="10"/>
      <c r="E11" s="10"/>
      <c r="F11" s="9" t="e">
        <f t="shared" si="0"/>
        <v>#DIV/0!</v>
      </c>
    </row>
    <row r="12" spans="1:13" x14ac:dyDescent="0.25">
      <c r="A12" s="4" t="s">
        <v>17</v>
      </c>
      <c r="B12" s="10"/>
      <c r="C12" s="10"/>
      <c r="D12" s="10"/>
      <c r="E12" s="10"/>
      <c r="F12" s="9" t="e">
        <f t="shared" si="0"/>
        <v>#DIV/0!</v>
      </c>
    </row>
    <row r="13" spans="1:13" x14ac:dyDescent="0.25">
      <c r="A13" s="4" t="s">
        <v>18</v>
      </c>
      <c r="B13" s="10"/>
      <c r="C13" s="10"/>
      <c r="D13" s="10"/>
      <c r="E13" s="10"/>
      <c r="F13" s="9" t="e">
        <f t="shared" si="0"/>
        <v>#DIV/0!</v>
      </c>
    </row>
    <row r="14" spans="1:13" x14ac:dyDescent="0.25">
      <c r="F14" s="9"/>
    </row>
    <row r="15" spans="1:13" x14ac:dyDescent="0.25">
      <c r="A15" s="4" t="s">
        <v>19</v>
      </c>
      <c r="B15" s="10"/>
      <c r="C15" s="10"/>
      <c r="D15" s="10"/>
      <c r="E15" s="10"/>
      <c r="F15" s="9" t="e">
        <f>IF(A15="","",E15/(B15/10*C15/10*D15/10))</f>
        <v>#DIV/0!</v>
      </c>
    </row>
    <row r="16" spans="1:13" x14ac:dyDescent="0.25">
      <c r="A16" s="4"/>
      <c r="B16" s="10"/>
      <c r="C16" s="10"/>
      <c r="D16" s="10"/>
      <c r="E16" s="10"/>
      <c r="F16" s="9" t="str">
        <f t="shared" si="0"/>
        <v/>
      </c>
    </row>
    <row r="17" spans="1:18" x14ac:dyDescent="0.25">
      <c r="A17" s="4"/>
      <c r="B17" s="10"/>
      <c r="C17" s="10"/>
      <c r="D17" s="10"/>
      <c r="E17" s="10"/>
      <c r="F17" s="9" t="str">
        <f t="shared" ref="F17" si="1">IF(A17="","",E17/(B17*C17*D17))</f>
        <v/>
      </c>
    </row>
    <row r="19" spans="1:18" ht="23.25" x14ac:dyDescent="0.35">
      <c r="A19" s="18" t="s">
        <v>20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1" spans="1:18" x14ac:dyDescent="0.25">
      <c r="A21" s="14" t="s">
        <v>1</v>
      </c>
      <c r="B21" s="15" t="s">
        <v>21</v>
      </c>
      <c r="C21" s="16"/>
      <c r="D21" s="16"/>
      <c r="E21" s="16"/>
      <c r="F21" s="14" t="str">
        <f>"Mass Required for "&amp;L4&amp;"mm Deflection (g)"</f>
        <v>Mass Required for 2mm Deflection (g)</v>
      </c>
      <c r="G21" s="14"/>
      <c r="H21" s="14"/>
      <c r="I21" s="14"/>
      <c r="J21" s="14" t="s">
        <v>22</v>
      </c>
      <c r="K21" s="17" t="s">
        <v>23</v>
      </c>
      <c r="L21" s="17" t="s">
        <v>24</v>
      </c>
      <c r="M21" s="17" t="s">
        <v>25</v>
      </c>
    </row>
    <row r="22" spans="1:18" ht="30" x14ac:dyDescent="0.25">
      <c r="A22" s="14"/>
      <c r="B22" s="6" t="s">
        <v>3</v>
      </c>
      <c r="C22" s="6" t="s">
        <v>4</v>
      </c>
      <c r="D22" s="6" t="s">
        <v>5</v>
      </c>
      <c r="E22" s="6" t="s">
        <v>7</v>
      </c>
      <c r="F22" s="2">
        <v>1</v>
      </c>
      <c r="G22" s="2">
        <v>2</v>
      </c>
      <c r="H22" s="2">
        <v>3</v>
      </c>
      <c r="I22" s="2" t="s">
        <v>26</v>
      </c>
      <c r="J22" s="14"/>
      <c r="K22" s="17"/>
      <c r="L22" s="17"/>
      <c r="M22" s="17"/>
    </row>
    <row r="23" spans="1:18" x14ac:dyDescent="0.25">
      <c r="A23" s="3" t="str">
        <f>IF(A5="","",A5)</f>
        <v>Walnut</v>
      </c>
      <c r="B23" s="9">
        <f>IF(A23="","",100)</f>
        <v>100</v>
      </c>
      <c r="C23" s="10"/>
      <c r="D23" s="10"/>
      <c r="E23" s="9" t="e">
        <f>IF(F5="","",F5)</f>
        <v>#DIV/0!</v>
      </c>
      <c r="F23" s="13">
        <f>IF($A23="","",HLOOKUP($L$4,'Deflection weights'!$B$6:$D$15,'Deflection weights'!$E7,FALSE))</f>
        <v>0</v>
      </c>
      <c r="G23" s="13">
        <f>IF($A23="","",HLOOKUP($L$4,'Deflection weights'!$H$6:$J$15,'Deflection weights'!$E7,FALSE))</f>
        <v>0</v>
      </c>
      <c r="H23" s="13">
        <f>IF($A23="","",HLOOKUP($L$4,'Deflection weights'!$N$6:$P$15,'Deflection weights'!$E7,FALSE))</f>
        <v>0</v>
      </c>
      <c r="I23" s="9">
        <f>IF(A23="","",AVERAGE(F23:H23))</f>
        <v>0</v>
      </c>
      <c r="J23" s="9">
        <f t="shared" ref="J23:J31" si="2">IF(A23="","",I23*0.00981)</f>
        <v>0</v>
      </c>
      <c r="K23" s="9">
        <f>IF(A23="","",J23/$L$4)</f>
        <v>0</v>
      </c>
      <c r="L23" s="9" t="e">
        <f t="shared" ref="L23:L31" si="3">IF(A23="","",(K23*B23^3)/(4*C23*D23^3))</f>
        <v>#DIV/0!</v>
      </c>
      <c r="M23" s="9" t="e">
        <f>IF(A23="","",L23/E23)</f>
        <v>#DIV/0!</v>
      </c>
    </row>
    <row r="24" spans="1:18" x14ac:dyDescent="0.25">
      <c r="A24" s="3" t="str">
        <f t="shared" ref="A24:A34" si="4">IF(A6="","",A6)</f>
        <v>Maple</v>
      </c>
      <c r="B24" s="9">
        <f t="shared" ref="B24:B35" si="5">IF(A24="","",100)</f>
        <v>100</v>
      </c>
      <c r="C24" s="10"/>
      <c r="D24" s="10"/>
      <c r="E24" s="9" t="e">
        <f t="shared" ref="E24:E35" si="6">IF(F6="","",F6)</f>
        <v>#DIV/0!</v>
      </c>
      <c r="F24" s="13">
        <f>IF($A24="","",HLOOKUP($L$4,'Deflection weights'!$B$6:$D$15,'Deflection weights'!$E8,FALSE))</f>
        <v>0</v>
      </c>
      <c r="G24" s="13">
        <f>IF($A24="","",HLOOKUP($L$4,'Deflection weights'!$H$6:$J$15,'Deflection weights'!$E8,FALSE))</f>
        <v>0</v>
      </c>
      <c r="H24" s="13">
        <f>IF($A24="","",HLOOKUP($L$4,'Deflection weights'!$N$6:$P$15,'Deflection weights'!$E8,FALSE))</f>
        <v>0</v>
      </c>
      <c r="I24" s="9">
        <f t="shared" ref="I24:I31" si="7">IF(A24="","",AVERAGE(F24:H24))</f>
        <v>0</v>
      </c>
      <c r="J24" s="9">
        <f t="shared" si="2"/>
        <v>0</v>
      </c>
      <c r="K24" s="9">
        <f t="shared" ref="K24:K35" si="8">IF(A24="","",J24/$L$4)</f>
        <v>0</v>
      </c>
      <c r="L24" s="9" t="e">
        <f t="shared" si="3"/>
        <v>#DIV/0!</v>
      </c>
      <c r="M24" s="9" t="e">
        <f t="shared" ref="M24:M35" si="9">IF(A24="","",L24/E24)</f>
        <v>#DIV/0!</v>
      </c>
    </row>
    <row r="25" spans="1:18" x14ac:dyDescent="0.25">
      <c r="A25" s="3" t="str">
        <f t="shared" si="4"/>
        <v>Alder</v>
      </c>
      <c r="B25" s="9">
        <f t="shared" si="5"/>
        <v>100</v>
      </c>
      <c r="C25" s="10"/>
      <c r="D25" s="10"/>
      <c r="E25" s="9" t="e">
        <f t="shared" si="6"/>
        <v>#DIV/0!</v>
      </c>
      <c r="F25" s="13">
        <f>IF($A25="","",HLOOKUP($L$4,'Deflection weights'!$B$6:$D$15,'Deflection weights'!$E9,FALSE))</f>
        <v>0</v>
      </c>
      <c r="G25" s="13">
        <f>IF($A25="","",HLOOKUP($L$4,'Deflection weights'!$H$6:$J$15,'Deflection weights'!$E9,FALSE))</f>
        <v>0</v>
      </c>
      <c r="H25" s="13">
        <f>IF($A25="","",HLOOKUP($L$4,'Deflection weights'!$N$6:$P$15,'Deflection weights'!$E9,FALSE))</f>
        <v>0</v>
      </c>
      <c r="I25" s="9">
        <f t="shared" si="7"/>
        <v>0</v>
      </c>
      <c r="J25" s="9">
        <f t="shared" si="2"/>
        <v>0</v>
      </c>
      <c r="K25" s="9">
        <f t="shared" si="8"/>
        <v>0</v>
      </c>
      <c r="L25" s="9" t="e">
        <f t="shared" si="3"/>
        <v>#DIV/0!</v>
      </c>
      <c r="M25" s="9" t="e">
        <f t="shared" si="9"/>
        <v>#DIV/0!</v>
      </c>
    </row>
    <row r="26" spans="1:18" x14ac:dyDescent="0.25">
      <c r="A26" s="3" t="str">
        <f t="shared" si="4"/>
        <v>MDF</v>
      </c>
      <c r="B26" s="9">
        <f t="shared" si="5"/>
        <v>100</v>
      </c>
      <c r="C26" s="10"/>
      <c r="D26" s="10"/>
      <c r="E26" s="9" t="e">
        <f t="shared" si="6"/>
        <v>#DIV/0!</v>
      </c>
      <c r="F26" s="13">
        <f>IF($A26="","",HLOOKUP($L$4,'Deflection weights'!$B$6:$D$15,'Deflection weights'!$E10,FALSE))</f>
        <v>0</v>
      </c>
      <c r="G26" s="13">
        <f>IF($A26="","",HLOOKUP($L$4,'Deflection weights'!$H$6:$J$15,'Deflection weights'!$E10,FALSE))</f>
        <v>0</v>
      </c>
      <c r="H26" s="13">
        <f>IF($A26="","",HLOOKUP($L$4,'Deflection weights'!$N$6:$P$15,'Deflection weights'!$E10,FALSE))</f>
        <v>0</v>
      </c>
      <c r="I26" s="9">
        <f t="shared" si="7"/>
        <v>0</v>
      </c>
      <c r="J26" s="9">
        <f t="shared" si="2"/>
        <v>0</v>
      </c>
      <c r="K26" s="9">
        <f t="shared" si="8"/>
        <v>0</v>
      </c>
      <c r="L26" s="9" t="e">
        <f t="shared" si="3"/>
        <v>#DIV/0!</v>
      </c>
      <c r="M26" s="9" t="e">
        <f t="shared" si="9"/>
        <v>#DIV/0!</v>
      </c>
    </row>
    <row r="27" spans="1:18" x14ac:dyDescent="0.25">
      <c r="A27" s="3" t="str">
        <f t="shared" si="4"/>
        <v>Eucalypt PLY</v>
      </c>
      <c r="B27" s="9">
        <f t="shared" si="5"/>
        <v>100</v>
      </c>
      <c r="C27" s="10"/>
      <c r="D27" s="10"/>
      <c r="E27" s="9" t="e">
        <f t="shared" si="6"/>
        <v>#DIV/0!</v>
      </c>
      <c r="F27" s="13">
        <f>IF($A27="","",HLOOKUP($L$4,'Deflection weights'!$B$6:$D$15,'Deflection weights'!$E11,FALSE))</f>
        <v>0</v>
      </c>
      <c r="G27" s="13">
        <f>IF($A27="","",HLOOKUP($L$4,'Deflection weights'!$H$6:$J$15,'Deflection weights'!$E11,FALSE))</f>
        <v>0</v>
      </c>
      <c r="H27" s="13">
        <f>IF($A27="","",HLOOKUP($L$4,'Deflection weights'!$N$6:$P$15,'Deflection weights'!$E11,FALSE))</f>
        <v>0</v>
      </c>
      <c r="I27" s="9">
        <f t="shared" si="7"/>
        <v>0</v>
      </c>
      <c r="J27" s="9">
        <f t="shared" si="2"/>
        <v>0</v>
      </c>
      <c r="K27" s="9">
        <f t="shared" si="8"/>
        <v>0</v>
      </c>
      <c r="L27" s="9" t="e">
        <f t="shared" si="3"/>
        <v>#DIV/0!</v>
      </c>
      <c r="M27" s="9" t="e">
        <f t="shared" si="9"/>
        <v>#DIV/0!</v>
      </c>
    </row>
    <row r="28" spans="1:18" s="1" customFormat="1" x14ac:dyDescent="0.25">
      <c r="A28" s="3" t="str">
        <f t="shared" si="4"/>
        <v>Poplar Ply</v>
      </c>
      <c r="B28" s="9">
        <f t="shared" si="5"/>
        <v>100</v>
      </c>
      <c r="C28" s="11"/>
      <c r="D28" s="11"/>
      <c r="E28" s="9" t="e">
        <f t="shared" si="6"/>
        <v>#DIV/0!</v>
      </c>
      <c r="F28" s="13">
        <f>IF($A28="","",HLOOKUP($L$4,'Deflection weights'!$B$6:$D$15,'Deflection weights'!$E12,FALSE))</f>
        <v>0</v>
      </c>
      <c r="G28" s="13">
        <f>IF($A28="","",HLOOKUP($L$4,'Deflection weights'!$H$6:$J$15,'Deflection weights'!$E12,FALSE))</f>
        <v>0</v>
      </c>
      <c r="H28" s="13">
        <f>IF($A28="","",HLOOKUP($L$4,'Deflection weights'!$N$6:$P$15,'Deflection weights'!$E12,FALSE))</f>
        <v>0</v>
      </c>
      <c r="I28" s="9">
        <f t="shared" si="7"/>
        <v>0</v>
      </c>
      <c r="J28" s="9">
        <f t="shared" si="2"/>
        <v>0</v>
      </c>
      <c r="K28" s="9">
        <f t="shared" si="8"/>
        <v>0</v>
      </c>
      <c r="L28" s="9" t="e">
        <f t="shared" si="3"/>
        <v>#DIV/0!</v>
      </c>
      <c r="M28" s="9" t="e">
        <f t="shared" si="9"/>
        <v>#DIV/0!</v>
      </c>
    </row>
    <row r="29" spans="1:18" x14ac:dyDescent="0.25">
      <c r="A29" s="3" t="str">
        <f t="shared" si="4"/>
        <v>Balsa</v>
      </c>
      <c r="B29" s="9">
        <f t="shared" si="5"/>
        <v>100</v>
      </c>
      <c r="C29" s="10"/>
      <c r="D29" s="10"/>
      <c r="E29" s="9" t="e">
        <f t="shared" si="6"/>
        <v>#DIV/0!</v>
      </c>
      <c r="F29" s="13">
        <f>IF($A29="","",HLOOKUP($L$4,'Deflection weights'!$B$6:$D$15,'Deflection weights'!$E13,FALSE))</f>
        <v>0</v>
      </c>
      <c r="G29" s="13">
        <f>IF($A29="","",HLOOKUP($L$4,'Deflection weights'!$H$6:$J$15,'Deflection weights'!$E13,FALSE))</f>
        <v>0</v>
      </c>
      <c r="H29" s="13">
        <f>IF($A29="","",HLOOKUP($L$4,'Deflection weights'!$N$6:$P$15,'Deflection weights'!$E13,FALSE))</f>
        <v>0</v>
      </c>
      <c r="I29" s="9">
        <f t="shared" si="7"/>
        <v>0</v>
      </c>
      <c r="J29" s="9">
        <f t="shared" si="2"/>
        <v>0</v>
      </c>
      <c r="K29" s="9">
        <f t="shared" si="8"/>
        <v>0</v>
      </c>
      <c r="L29" s="9" t="e">
        <f t="shared" si="3"/>
        <v>#DIV/0!</v>
      </c>
      <c r="M29" s="9" t="e">
        <f t="shared" si="9"/>
        <v>#DIV/0!</v>
      </c>
    </row>
    <row r="30" spans="1:18" x14ac:dyDescent="0.25">
      <c r="A30" s="3" t="str">
        <f t="shared" si="4"/>
        <v>Bamboo</v>
      </c>
      <c r="B30" s="9">
        <f t="shared" si="5"/>
        <v>100</v>
      </c>
      <c r="C30" s="10"/>
      <c r="D30" s="10"/>
      <c r="E30" s="9" t="e">
        <f t="shared" si="6"/>
        <v>#DIV/0!</v>
      </c>
      <c r="F30" s="13">
        <f>IF($A30="","",HLOOKUP($L$4,'Deflection weights'!$B$6:$D$15,'Deflection weights'!$E14,FALSE))</f>
        <v>0</v>
      </c>
      <c r="G30" s="13">
        <f>IF($A30="","",HLOOKUP($L$4,'Deflection weights'!$H$6:$J$15,'Deflection weights'!$E14,FALSE))</f>
        <v>0</v>
      </c>
      <c r="H30" s="13">
        <f>IF($A30="","",HLOOKUP($L$4,'Deflection weights'!$N$6:$P$15,'Deflection weights'!$E14,FALSE))</f>
        <v>0</v>
      </c>
      <c r="I30" s="9">
        <f t="shared" si="7"/>
        <v>0</v>
      </c>
      <c r="J30" s="9">
        <f t="shared" si="2"/>
        <v>0</v>
      </c>
      <c r="K30" s="9">
        <f t="shared" si="8"/>
        <v>0</v>
      </c>
      <c r="L30" s="9" t="e">
        <f t="shared" si="3"/>
        <v>#DIV/0!</v>
      </c>
      <c r="M30" s="9" t="e">
        <f t="shared" si="9"/>
        <v>#DIV/0!</v>
      </c>
      <c r="R30">
        <v>0</v>
      </c>
    </row>
    <row r="31" spans="1:18" x14ac:dyDescent="0.25">
      <c r="A31" s="3" t="str">
        <f t="shared" si="4"/>
        <v>PLA</v>
      </c>
      <c r="B31" s="9">
        <f t="shared" si="5"/>
        <v>100</v>
      </c>
      <c r="C31" s="10"/>
      <c r="D31" s="10"/>
      <c r="E31" s="9" t="e">
        <f t="shared" si="6"/>
        <v>#DIV/0!</v>
      </c>
      <c r="F31" s="13">
        <f>IF($A31="","",HLOOKUP($L$4,'Deflection weights'!$B$6:$D$15,'Deflection weights'!$E15,FALSE))</f>
        <v>0</v>
      </c>
      <c r="G31" s="13">
        <f>IF($A31="","",HLOOKUP($L$4,'Deflection weights'!$H$6:$J$15,'Deflection weights'!$E15,FALSE))</f>
        <v>0</v>
      </c>
      <c r="H31" s="13">
        <f>IF($A31="","",HLOOKUP($L$4,'Deflection weights'!$N$6:$P$15,'Deflection weights'!$E15,FALSE))</f>
        <v>0</v>
      </c>
      <c r="I31" s="9">
        <f t="shared" si="7"/>
        <v>0</v>
      </c>
      <c r="J31" s="9">
        <f t="shared" si="2"/>
        <v>0</v>
      </c>
      <c r="K31" s="9">
        <f t="shared" ref="K31" si="10">IF(A31="","",J31/$L$4)</f>
        <v>0</v>
      </c>
      <c r="L31" s="9" t="e">
        <f t="shared" si="3"/>
        <v>#DIV/0!</v>
      </c>
      <c r="M31" s="9" t="e">
        <f t="shared" ref="M31" si="11">IF(A31="","",L31/E31)</f>
        <v>#DIV/0!</v>
      </c>
    </row>
    <row r="32" spans="1:18" x14ac:dyDescent="0.25">
      <c r="A32" s="3" t="s">
        <v>27</v>
      </c>
      <c r="B32" s="9">
        <f t="shared" si="5"/>
        <v>100</v>
      </c>
      <c r="E32" s="9" t="str">
        <f t="shared" si="6"/>
        <v/>
      </c>
      <c r="F32" s="13" t="e">
        <f>IF($A32="","",HLOOKUP($L$4,'Deflection weights'!$B$6:$D$15,'Deflection weights'!$E16,FALSE))</f>
        <v>#REF!</v>
      </c>
      <c r="G32" s="13" t="e">
        <f>IF($A32="","",HLOOKUP($L$4,'Deflection weights'!$H$6:$J$15,'Deflection weights'!$E16,FALSE))</f>
        <v>#REF!</v>
      </c>
      <c r="H32" s="13" t="e">
        <f>IF($A32="","",HLOOKUP($L$4,'Deflection weights'!$N$6:$P$15,'Deflection weights'!$E16,FALSE))</f>
        <v>#REF!</v>
      </c>
      <c r="I32" s="9" t="e">
        <f t="shared" ref="I32:I33" si="12">IF(A32="","",AVERAGE(F32:H32))</f>
        <v>#REF!</v>
      </c>
      <c r="J32" s="9" t="e">
        <f t="shared" ref="J32:J33" si="13">IF(A32="","",I32*0.00981)</f>
        <v>#REF!</v>
      </c>
      <c r="K32" s="9" t="e">
        <f t="shared" ref="K32:K33" si="14">IF(A32="","",J32/$L$4)</f>
        <v>#REF!</v>
      </c>
      <c r="L32" s="9" t="e">
        <f t="shared" ref="L32" si="15">IF(A32="","",(K32*B32^3)/(4*C34*D34^3))</f>
        <v>#REF!</v>
      </c>
      <c r="M32" s="9" t="e">
        <f t="shared" ref="M32:M33" si="16">IF(A32="","",L32/E32)</f>
        <v>#REF!</v>
      </c>
    </row>
    <row r="33" spans="1:13" x14ac:dyDescent="0.25">
      <c r="A33" s="3" t="str">
        <f>IF(A15="","",A15)</f>
        <v>Fibreglass</v>
      </c>
      <c r="B33" s="9">
        <f t="shared" si="5"/>
        <v>100</v>
      </c>
      <c r="C33" s="10"/>
      <c r="D33" s="10"/>
      <c r="E33" s="9" t="e">
        <f t="shared" si="6"/>
        <v>#DIV/0!</v>
      </c>
      <c r="F33" s="13">
        <f>IF($A33="","",HLOOKUP($L$4,'Deflection weights'!$B$6:$D$18,'Deflection weights'!$E17,FALSE))</f>
        <v>800</v>
      </c>
      <c r="G33" s="13">
        <f>IF($A33="","",HLOOKUP($L$4,'Deflection weights'!$H$6:$J$18,'Deflection weights'!$E17,FALSE))</f>
        <v>1000</v>
      </c>
      <c r="H33" s="13">
        <f>IF($A33="","",HLOOKUP($L$4,'Deflection weights'!$N$6:$P$18,'Deflection weights'!$E17,FALSE))</f>
        <v>1050</v>
      </c>
      <c r="I33" s="9">
        <f t="shared" si="12"/>
        <v>950</v>
      </c>
      <c r="J33" s="9">
        <f t="shared" si="13"/>
        <v>9.3194999999999997</v>
      </c>
      <c r="K33" s="9">
        <f t="shared" si="14"/>
        <v>4.6597499999999998</v>
      </c>
      <c r="L33" s="9" t="e">
        <f>IF(A33="","",(K33*B33^3)/(4*C33*D33^3))</f>
        <v>#DIV/0!</v>
      </c>
      <c r="M33" s="9" t="e">
        <f t="shared" si="16"/>
        <v>#DIV/0!</v>
      </c>
    </row>
    <row r="34" spans="1:13" x14ac:dyDescent="0.25">
      <c r="A34" s="3" t="str">
        <f t="shared" si="4"/>
        <v/>
      </c>
      <c r="B34" s="9" t="str">
        <f t="shared" si="5"/>
        <v/>
      </c>
      <c r="C34" s="10"/>
      <c r="D34" s="10"/>
      <c r="E34" s="9" t="str">
        <f t="shared" si="6"/>
        <v/>
      </c>
      <c r="F34" s="13" t="str">
        <f>IF(A34="","",HLOOKUP($L$4,'Deflection weights'!$B$6:$D$15,'Deflection weights'!E18,FALSE))</f>
        <v/>
      </c>
      <c r="G34" s="13"/>
      <c r="H34" s="13"/>
      <c r="I34" s="9" t="str">
        <f>IF(A34="","",AVERAGE(F34:H34))</f>
        <v/>
      </c>
      <c r="J34" s="9" t="str">
        <f>IF(A34="","",I34*0.00981)</f>
        <v/>
      </c>
      <c r="K34" s="9" t="str">
        <f t="shared" si="8"/>
        <v/>
      </c>
      <c r="L34" s="9" t="str">
        <f>IF(A34="","",(K34*B34^3)/(4*C34*D34^3))</f>
        <v/>
      </c>
      <c r="M34" s="9" t="str">
        <f t="shared" si="9"/>
        <v/>
      </c>
    </row>
    <row r="35" spans="1:13" x14ac:dyDescent="0.25">
      <c r="A35" s="3" t="str">
        <f>IF(A17="","",A17)</f>
        <v/>
      </c>
      <c r="B35" s="9" t="str">
        <f t="shared" si="5"/>
        <v/>
      </c>
      <c r="C35" s="10"/>
      <c r="D35" s="10"/>
      <c r="E35" s="9" t="str">
        <f t="shared" si="6"/>
        <v/>
      </c>
      <c r="F35" s="13" t="str">
        <f>IF(A35="","",HLOOKUP($L$4,'Deflection weights'!$B$6:$D$15,'Deflection weights'!E19,FALSE))</f>
        <v/>
      </c>
      <c r="G35" s="13"/>
      <c r="H35" s="13"/>
      <c r="I35" s="9" t="str">
        <f>IF(A35="","",AVERAGE(F35:H35))</f>
        <v/>
      </c>
      <c r="J35" s="9" t="str">
        <f>IF(A35="","",I35*0.00981)</f>
        <v/>
      </c>
      <c r="K35" s="9" t="str">
        <f t="shared" si="8"/>
        <v/>
      </c>
      <c r="L35" s="9" t="str">
        <f>IF(A35="","",(K35*B35^3)/(4*C35*D35^3))</f>
        <v/>
      </c>
      <c r="M35" s="9" t="str">
        <f t="shared" si="9"/>
        <v/>
      </c>
    </row>
    <row r="38" spans="1:13" ht="23.25" x14ac:dyDescent="0.35">
      <c r="A38" s="18" t="s">
        <v>28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40" spans="1:13" x14ac:dyDescent="0.25">
      <c r="A40" s="14" t="s">
        <v>1</v>
      </c>
      <c r="B40" s="7" t="s">
        <v>21</v>
      </c>
      <c r="C40" s="8"/>
      <c r="D40" s="8"/>
      <c r="E40" s="8"/>
      <c r="F40" s="14" t="s">
        <v>29</v>
      </c>
      <c r="G40" s="14"/>
      <c r="H40" s="14"/>
      <c r="I40" s="14"/>
      <c r="J40" s="14" t="s">
        <v>22</v>
      </c>
      <c r="K40" s="17" t="s">
        <v>30</v>
      </c>
      <c r="L40" s="17" t="s">
        <v>31</v>
      </c>
    </row>
    <row r="41" spans="1:13" ht="30" x14ac:dyDescent="0.25">
      <c r="A41" s="14"/>
      <c r="B41" s="6" t="s">
        <v>3</v>
      </c>
      <c r="C41" s="6" t="s">
        <v>32</v>
      </c>
      <c r="D41" s="6" t="s">
        <v>5</v>
      </c>
      <c r="E41" s="6" t="s">
        <v>7</v>
      </c>
      <c r="F41" s="2">
        <v>1</v>
      </c>
      <c r="G41" s="2">
        <v>2</v>
      </c>
      <c r="H41" s="2">
        <v>3</v>
      </c>
      <c r="I41" s="2" t="s">
        <v>26</v>
      </c>
      <c r="J41" s="14"/>
      <c r="K41" s="17"/>
      <c r="L41" s="17"/>
    </row>
    <row r="42" spans="1:13" x14ac:dyDescent="0.25">
      <c r="A42" s="3" t="str">
        <f>IF(A23="","",A23)</f>
        <v>Walnut</v>
      </c>
      <c r="B42" s="9">
        <f t="shared" ref="B42:D42" si="17">IF(B23="","",B23)</f>
        <v>100</v>
      </c>
      <c r="C42" s="9" t="str">
        <f t="shared" si="17"/>
        <v/>
      </c>
      <c r="D42" s="9" t="str">
        <f t="shared" si="17"/>
        <v/>
      </c>
      <c r="E42" s="9" t="e">
        <f t="shared" ref="E42:E54" si="18">IF(E23="","",E23)</f>
        <v>#DIV/0!</v>
      </c>
      <c r="F42" s="10"/>
      <c r="G42" s="10"/>
      <c r="H42" s="10"/>
      <c r="I42" s="9" t="e">
        <f t="shared" ref="I42:I54" si="19">IF(A42="","",AVERAGE(F42:H42))</f>
        <v>#DIV/0!</v>
      </c>
      <c r="J42" s="9" t="e">
        <f t="shared" ref="J42:J54" si="20">IF(A42="","",I42*0.00981)</f>
        <v>#DIV/0!</v>
      </c>
      <c r="K42" s="9" t="e">
        <f t="shared" ref="K42:K49" si="21">IF(A42="","",(3*J42*B42)/(2*C42*D42^2))</f>
        <v>#DIV/0!</v>
      </c>
      <c r="L42" s="9" t="e">
        <f>IF(A42="","",K42/E42)</f>
        <v>#DIV/0!</v>
      </c>
    </row>
    <row r="43" spans="1:13" x14ac:dyDescent="0.25">
      <c r="A43" s="3" t="str">
        <f t="shared" ref="A43:D54" si="22">IF(A24="","",A24)</f>
        <v>Maple</v>
      </c>
      <c r="B43" s="9">
        <f t="shared" si="22"/>
        <v>100</v>
      </c>
      <c r="C43" s="9" t="str">
        <f t="shared" si="22"/>
        <v/>
      </c>
      <c r="D43" s="9" t="str">
        <f t="shared" si="22"/>
        <v/>
      </c>
      <c r="E43" s="9" t="e">
        <f t="shared" si="18"/>
        <v>#DIV/0!</v>
      </c>
      <c r="F43" s="10"/>
      <c r="G43" s="10"/>
      <c r="H43" s="10"/>
      <c r="I43" s="9" t="e">
        <f t="shared" si="19"/>
        <v>#DIV/0!</v>
      </c>
      <c r="J43" s="9" t="e">
        <f t="shared" si="20"/>
        <v>#DIV/0!</v>
      </c>
      <c r="K43" s="9" t="e">
        <f t="shared" si="21"/>
        <v>#DIV/0!</v>
      </c>
      <c r="L43" s="9" t="e">
        <f t="shared" ref="L43:L54" si="23">IF(A43="","",K43/E43)</f>
        <v>#DIV/0!</v>
      </c>
    </row>
    <row r="44" spans="1:13" x14ac:dyDescent="0.25">
      <c r="A44" s="3" t="str">
        <f t="shared" si="22"/>
        <v>Alder</v>
      </c>
      <c r="B44" s="9">
        <f t="shared" si="22"/>
        <v>100</v>
      </c>
      <c r="C44" s="9" t="str">
        <f t="shared" si="22"/>
        <v/>
      </c>
      <c r="D44" s="9" t="str">
        <f t="shared" si="22"/>
        <v/>
      </c>
      <c r="E44" s="9" t="e">
        <f t="shared" si="18"/>
        <v>#DIV/0!</v>
      </c>
      <c r="F44" s="10"/>
      <c r="G44" s="10"/>
      <c r="H44" s="10"/>
      <c r="I44" s="9" t="e">
        <f t="shared" si="19"/>
        <v>#DIV/0!</v>
      </c>
      <c r="J44" s="9" t="e">
        <f t="shared" si="20"/>
        <v>#DIV/0!</v>
      </c>
      <c r="K44" s="9" t="e">
        <f t="shared" si="21"/>
        <v>#DIV/0!</v>
      </c>
      <c r="L44" s="9" t="e">
        <f t="shared" si="23"/>
        <v>#DIV/0!</v>
      </c>
    </row>
    <row r="45" spans="1:13" x14ac:dyDescent="0.25">
      <c r="A45" s="3" t="str">
        <f t="shared" si="22"/>
        <v>MDF</v>
      </c>
      <c r="B45" s="9">
        <f t="shared" si="22"/>
        <v>100</v>
      </c>
      <c r="C45" s="9" t="str">
        <f t="shared" si="22"/>
        <v/>
      </c>
      <c r="D45" s="9" t="str">
        <f t="shared" si="22"/>
        <v/>
      </c>
      <c r="E45" s="9" t="e">
        <f t="shared" si="18"/>
        <v>#DIV/0!</v>
      </c>
      <c r="F45" s="10"/>
      <c r="G45" s="10"/>
      <c r="H45" s="10"/>
      <c r="I45" s="9" t="e">
        <f t="shared" si="19"/>
        <v>#DIV/0!</v>
      </c>
      <c r="J45" s="9" t="e">
        <f t="shared" si="20"/>
        <v>#DIV/0!</v>
      </c>
      <c r="K45" s="9" t="e">
        <f t="shared" si="21"/>
        <v>#DIV/0!</v>
      </c>
      <c r="L45" s="9" t="e">
        <f t="shared" si="23"/>
        <v>#DIV/0!</v>
      </c>
    </row>
    <row r="46" spans="1:13" x14ac:dyDescent="0.25">
      <c r="A46" s="3" t="str">
        <f t="shared" si="22"/>
        <v>Eucalypt PLY</v>
      </c>
      <c r="B46" s="9">
        <f t="shared" si="22"/>
        <v>100</v>
      </c>
      <c r="C46" s="9" t="str">
        <f t="shared" si="22"/>
        <v/>
      </c>
      <c r="D46" s="9" t="str">
        <f t="shared" si="22"/>
        <v/>
      </c>
      <c r="E46" s="9" t="e">
        <f t="shared" si="18"/>
        <v>#DIV/0!</v>
      </c>
      <c r="F46" s="10"/>
      <c r="G46" s="10"/>
      <c r="H46" s="10"/>
      <c r="I46" s="9" t="e">
        <f t="shared" si="19"/>
        <v>#DIV/0!</v>
      </c>
      <c r="J46" s="9" t="e">
        <f t="shared" si="20"/>
        <v>#DIV/0!</v>
      </c>
      <c r="K46" s="9" t="e">
        <f t="shared" si="21"/>
        <v>#DIV/0!</v>
      </c>
      <c r="L46" s="9" t="e">
        <f t="shared" si="23"/>
        <v>#DIV/0!</v>
      </c>
    </row>
    <row r="47" spans="1:13" x14ac:dyDescent="0.25">
      <c r="A47" s="3" t="str">
        <f t="shared" si="22"/>
        <v>Poplar Ply</v>
      </c>
      <c r="B47" s="9">
        <f t="shared" si="22"/>
        <v>100</v>
      </c>
      <c r="C47" s="9" t="str">
        <f t="shared" si="22"/>
        <v/>
      </c>
      <c r="D47" s="9" t="str">
        <f t="shared" si="22"/>
        <v/>
      </c>
      <c r="E47" s="9" t="e">
        <f t="shared" si="18"/>
        <v>#DIV/0!</v>
      </c>
      <c r="F47" s="11"/>
      <c r="G47" s="11"/>
      <c r="H47" s="11"/>
      <c r="I47" s="9" t="e">
        <f t="shared" si="19"/>
        <v>#DIV/0!</v>
      </c>
      <c r="J47" s="9" t="e">
        <f t="shared" si="20"/>
        <v>#DIV/0!</v>
      </c>
      <c r="K47" s="9" t="e">
        <f t="shared" si="21"/>
        <v>#DIV/0!</v>
      </c>
      <c r="L47" s="9" t="e">
        <f t="shared" si="23"/>
        <v>#DIV/0!</v>
      </c>
    </row>
    <row r="48" spans="1:13" x14ac:dyDescent="0.25">
      <c r="A48" s="3" t="str">
        <f t="shared" si="22"/>
        <v>Balsa</v>
      </c>
      <c r="B48" s="9">
        <f t="shared" si="22"/>
        <v>100</v>
      </c>
      <c r="C48" s="9" t="str">
        <f t="shared" si="22"/>
        <v/>
      </c>
      <c r="D48" s="9" t="str">
        <f t="shared" si="22"/>
        <v/>
      </c>
      <c r="E48" s="9" t="e">
        <f t="shared" si="18"/>
        <v>#DIV/0!</v>
      </c>
      <c r="F48" s="10"/>
      <c r="G48" s="10"/>
      <c r="H48" s="10"/>
      <c r="I48" s="9" t="e">
        <f t="shared" si="19"/>
        <v>#DIV/0!</v>
      </c>
      <c r="J48" s="9" t="e">
        <f t="shared" si="20"/>
        <v>#DIV/0!</v>
      </c>
      <c r="K48" s="9" t="e">
        <f t="shared" si="21"/>
        <v>#DIV/0!</v>
      </c>
      <c r="L48" s="9" t="e">
        <f t="shared" si="23"/>
        <v>#DIV/0!</v>
      </c>
    </row>
    <row r="49" spans="1:12" x14ac:dyDescent="0.25">
      <c r="A49" s="3" t="str">
        <f t="shared" si="22"/>
        <v>Bamboo</v>
      </c>
      <c r="B49" s="9">
        <f t="shared" si="22"/>
        <v>100</v>
      </c>
      <c r="C49" s="9" t="str">
        <f t="shared" si="22"/>
        <v/>
      </c>
      <c r="D49" s="9" t="str">
        <f t="shared" si="22"/>
        <v/>
      </c>
      <c r="E49" s="9" t="e">
        <f t="shared" si="18"/>
        <v>#DIV/0!</v>
      </c>
      <c r="F49" s="10"/>
      <c r="G49" s="10"/>
      <c r="H49" s="10"/>
      <c r="I49" s="9" t="e">
        <f t="shared" si="19"/>
        <v>#DIV/0!</v>
      </c>
      <c r="J49" s="9" t="e">
        <f t="shared" si="20"/>
        <v>#DIV/0!</v>
      </c>
      <c r="K49" s="9" t="e">
        <f t="shared" si="21"/>
        <v>#DIV/0!</v>
      </c>
      <c r="L49" s="9" t="e">
        <f t="shared" si="23"/>
        <v>#DIV/0!</v>
      </c>
    </row>
    <row r="50" spans="1:12" x14ac:dyDescent="0.25">
      <c r="A50" s="3" t="str">
        <f t="shared" si="22"/>
        <v>PLA</v>
      </c>
      <c r="B50" s="9">
        <f t="shared" si="22"/>
        <v>100</v>
      </c>
      <c r="C50" s="9">
        <v>12.01</v>
      </c>
      <c r="D50" s="9">
        <v>4.0999999999999996</v>
      </c>
      <c r="E50" s="9" t="e">
        <f t="shared" si="18"/>
        <v>#DIV/0!</v>
      </c>
      <c r="F50" s="10"/>
      <c r="G50" s="10"/>
      <c r="H50" s="10"/>
      <c r="I50" s="9" t="e">
        <f t="shared" si="19"/>
        <v>#DIV/0!</v>
      </c>
      <c r="J50" s="9" t="e">
        <f t="shared" si="20"/>
        <v>#DIV/0!</v>
      </c>
      <c r="K50" s="9" t="e">
        <f>IF(A50="","",(3*J50*B50)/(2*C52*D52^2))</f>
        <v>#DIV/0!</v>
      </c>
      <c r="L50" s="9" t="e">
        <f t="shared" si="23"/>
        <v>#DIV/0!</v>
      </c>
    </row>
    <row r="51" spans="1:12" x14ac:dyDescent="0.25">
      <c r="A51" s="3" t="str">
        <f t="shared" si="22"/>
        <v>.</v>
      </c>
      <c r="B51" s="9">
        <f t="shared" si="22"/>
        <v>100</v>
      </c>
      <c r="C51" s="9"/>
      <c r="D51" s="9"/>
      <c r="E51" s="9" t="str">
        <f t="shared" si="18"/>
        <v/>
      </c>
      <c r="F51" s="10"/>
      <c r="G51" s="10"/>
      <c r="H51" s="10"/>
      <c r="I51" s="9" t="e">
        <f t="shared" si="19"/>
        <v>#DIV/0!</v>
      </c>
      <c r="J51" s="9" t="e">
        <f t="shared" si="20"/>
        <v>#DIV/0!</v>
      </c>
      <c r="K51" s="9" t="e">
        <f>IF(A51="","",(3*J51*B51)/(2*C51*D51^2))</f>
        <v>#DIV/0!</v>
      </c>
      <c r="L51" s="9" t="e">
        <f t="shared" si="23"/>
        <v>#DIV/0!</v>
      </c>
    </row>
    <row r="52" spans="1:12" x14ac:dyDescent="0.25">
      <c r="A52" s="3" t="str">
        <f>IF(A33="","",A33)</f>
        <v>Fibreglass</v>
      </c>
      <c r="B52" s="9">
        <f t="shared" si="22"/>
        <v>100</v>
      </c>
      <c r="C52" s="9" t="str">
        <f>IF(C33="","",C33)</f>
        <v/>
      </c>
      <c r="D52" s="9" t="str">
        <f>IF(D33="","",D33)</f>
        <v/>
      </c>
      <c r="E52" s="9" t="e">
        <f t="shared" si="18"/>
        <v>#DIV/0!</v>
      </c>
      <c r="F52" s="10"/>
      <c r="G52" s="10"/>
      <c r="H52" s="10"/>
      <c r="I52" s="9" t="e">
        <f t="shared" si="19"/>
        <v>#DIV/0!</v>
      </c>
      <c r="J52" s="9" t="e">
        <f t="shared" si="20"/>
        <v>#DIV/0!</v>
      </c>
      <c r="K52" s="9" t="e">
        <f>IF(A52="","",(3*J52*B52)/(2*#REF!*#REF!^2))</f>
        <v>#DIV/0!</v>
      </c>
      <c r="L52" s="9" t="e">
        <f t="shared" si="23"/>
        <v>#DIV/0!</v>
      </c>
    </row>
    <row r="53" spans="1:12" x14ac:dyDescent="0.25">
      <c r="A53" s="3" t="str">
        <f t="shared" si="22"/>
        <v/>
      </c>
      <c r="B53" s="9" t="str">
        <f t="shared" si="22"/>
        <v/>
      </c>
      <c r="C53" s="9" t="str">
        <f t="shared" si="22"/>
        <v/>
      </c>
      <c r="D53" s="9" t="str">
        <f t="shared" si="22"/>
        <v/>
      </c>
      <c r="E53" s="9" t="str">
        <f t="shared" si="18"/>
        <v/>
      </c>
      <c r="F53" s="10"/>
      <c r="G53" s="10"/>
      <c r="H53" s="10"/>
      <c r="I53" s="9" t="str">
        <f t="shared" si="19"/>
        <v/>
      </c>
      <c r="J53" s="9" t="str">
        <f t="shared" si="20"/>
        <v/>
      </c>
      <c r="K53" s="9" t="str">
        <f>IF(A53="","",(3*J53*B53)/(2*C53*D53^2))</f>
        <v/>
      </c>
      <c r="L53" s="9" t="str">
        <f t="shared" si="23"/>
        <v/>
      </c>
    </row>
    <row r="54" spans="1:12" x14ac:dyDescent="0.25">
      <c r="A54" s="3" t="str">
        <f t="shared" si="22"/>
        <v/>
      </c>
      <c r="B54" s="9" t="str">
        <f t="shared" si="22"/>
        <v/>
      </c>
      <c r="C54" s="9" t="str">
        <f t="shared" si="22"/>
        <v/>
      </c>
      <c r="D54" s="9" t="str">
        <f t="shared" si="22"/>
        <v/>
      </c>
      <c r="E54" s="9" t="str">
        <f t="shared" si="18"/>
        <v/>
      </c>
      <c r="F54" s="10"/>
      <c r="G54" s="10"/>
      <c r="H54" s="10"/>
      <c r="I54" s="9" t="str">
        <f t="shared" si="19"/>
        <v/>
      </c>
      <c r="J54" s="9" t="str">
        <f t="shared" si="20"/>
        <v/>
      </c>
      <c r="K54" s="9" t="str">
        <f>IF(A54="","",(3*J54*B54)/(2*C54*D54^2))</f>
        <v/>
      </c>
      <c r="L54" s="9" t="str">
        <f t="shared" si="23"/>
        <v/>
      </c>
    </row>
  </sheetData>
  <mergeCells count="17">
    <mergeCell ref="B3:F3"/>
    <mergeCell ref="A3:A4"/>
    <mergeCell ref="A1:F1"/>
    <mergeCell ref="A19:M19"/>
    <mergeCell ref="K21:K22"/>
    <mergeCell ref="L21:L22"/>
    <mergeCell ref="M21:M22"/>
    <mergeCell ref="A21:A22"/>
    <mergeCell ref="A40:A41"/>
    <mergeCell ref="F21:I21"/>
    <mergeCell ref="J21:J22"/>
    <mergeCell ref="B21:E21"/>
    <mergeCell ref="L40:L41"/>
    <mergeCell ref="A38:L38"/>
    <mergeCell ref="F40:I40"/>
    <mergeCell ref="J40:J41"/>
    <mergeCell ref="K40:K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1A3B3-600A-48CA-B8C4-B5B79182A09E}">
  <dimension ref="A1:P17"/>
  <sheetViews>
    <sheetView workbookViewId="0">
      <selection activeCell="N7" sqref="N7:P15"/>
    </sheetView>
  </sheetViews>
  <sheetFormatPr defaultRowHeight="15" x14ac:dyDescent="0.25"/>
  <cols>
    <col min="1" max="1" width="17.140625" customWidth="1"/>
    <col min="7" max="7" width="12.140625" bestFit="1" customWidth="1"/>
    <col min="13" max="13" width="13.7109375" customWidth="1"/>
  </cols>
  <sheetData>
    <row r="1" spans="1:16" ht="14.45" customHeight="1" x14ac:dyDescent="0.25"/>
    <row r="5" spans="1:16" x14ac:dyDescent="0.25">
      <c r="B5" s="20" t="s">
        <v>33</v>
      </c>
      <c r="C5" s="20"/>
      <c r="D5" s="20"/>
      <c r="H5" s="20" t="s">
        <v>33</v>
      </c>
      <c r="I5" s="20"/>
      <c r="J5" s="20"/>
      <c r="N5" s="20" t="s">
        <v>33</v>
      </c>
      <c r="O5" s="20"/>
      <c r="P5" s="20"/>
    </row>
    <row r="6" spans="1:16" x14ac:dyDescent="0.25">
      <c r="B6">
        <v>1</v>
      </c>
      <c r="C6">
        <v>2</v>
      </c>
      <c r="D6">
        <v>3</v>
      </c>
      <c r="H6">
        <v>1</v>
      </c>
      <c r="I6">
        <v>2</v>
      </c>
      <c r="J6">
        <v>3</v>
      </c>
      <c r="N6">
        <v>1</v>
      </c>
      <c r="O6">
        <v>2</v>
      </c>
      <c r="P6">
        <v>3</v>
      </c>
    </row>
    <row r="7" spans="1:16" x14ac:dyDescent="0.25">
      <c r="A7" t="str">
        <f>'Main Results'!A5</f>
        <v>Walnut</v>
      </c>
      <c r="E7">
        <v>2</v>
      </c>
      <c r="G7" t="str">
        <f>A7</f>
        <v>Walnut</v>
      </c>
      <c r="M7" t="str">
        <f>G7</f>
        <v>Walnut</v>
      </c>
    </row>
    <row r="8" spans="1:16" x14ac:dyDescent="0.25">
      <c r="A8" t="str">
        <f>'Main Results'!A6</f>
        <v>Maple</v>
      </c>
      <c r="E8">
        <v>3</v>
      </c>
      <c r="G8" t="str">
        <f t="shared" ref="G8:G17" si="0">A8</f>
        <v>Maple</v>
      </c>
      <c r="M8" t="str">
        <f t="shared" ref="M8:M17" si="1">G8</f>
        <v>Maple</v>
      </c>
    </row>
    <row r="9" spans="1:16" x14ac:dyDescent="0.25">
      <c r="A9" t="str">
        <f>'Main Results'!A7</f>
        <v>Alder</v>
      </c>
      <c r="E9">
        <v>4</v>
      </c>
      <c r="G9" t="str">
        <f t="shared" si="0"/>
        <v>Alder</v>
      </c>
      <c r="M9" t="str">
        <f t="shared" si="1"/>
        <v>Alder</v>
      </c>
    </row>
    <row r="10" spans="1:16" x14ac:dyDescent="0.25">
      <c r="A10" t="str">
        <f>'Main Results'!A8</f>
        <v>MDF</v>
      </c>
      <c r="E10">
        <v>5</v>
      </c>
      <c r="G10" t="str">
        <f t="shared" si="0"/>
        <v>MDF</v>
      </c>
      <c r="M10" t="str">
        <f t="shared" si="1"/>
        <v>MDF</v>
      </c>
    </row>
    <row r="11" spans="1:16" x14ac:dyDescent="0.25">
      <c r="A11" t="str">
        <f>'Main Results'!A9</f>
        <v>Eucalypt PLY</v>
      </c>
      <c r="E11">
        <v>6</v>
      </c>
      <c r="G11" t="str">
        <f t="shared" si="0"/>
        <v>Eucalypt PLY</v>
      </c>
      <c r="M11" t="str">
        <f t="shared" si="1"/>
        <v>Eucalypt PLY</v>
      </c>
    </row>
    <row r="12" spans="1:16" x14ac:dyDescent="0.25">
      <c r="A12" t="str">
        <f>'Main Results'!A10</f>
        <v>Poplar Ply</v>
      </c>
      <c r="E12">
        <v>7</v>
      </c>
      <c r="G12" t="str">
        <f t="shared" si="0"/>
        <v>Poplar Ply</v>
      </c>
      <c r="M12" t="str">
        <f t="shared" si="1"/>
        <v>Poplar Ply</v>
      </c>
    </row>
    <row r="13" spans="1:16" x14ac:dyDescent="0.25">
      <c r="A13" t="str">
        <f>'Main Results'!A11</f>
        <v>Balsa</v>
      </c>
      <c r="E13">
        <v>8</v>
      </c>
      <c r="G13" t="str">
        <f t="shared" si="0"/>
        <v>Balsa</v>
      </c>
      <c r="M13" t="str">
        <f t="shared" si="1"/>
        <v>Balsa</v>
      </c>
    </row>
    <row r="14" spans="1:16" x14ac:dyDescent="0.25">
      <c r="A14" t="str">
        <f>'Main Results'!A12</f>
        <v>Bamboo</v>
      </c>
      <c r="E14">
        <v>9</v>
      </c>
      <c r="G14" t="str">
        <f t="shared" si="0"/>
        <v>Bamboo</v>
      </c>
      <c r="M14" t="str">
        <f t="shared" si="1"/>
        <v>Bamboo</v>
      </c>
    </row>
    <row r="15" spans="1:16" x14ac:dyDescent="0.25">
      <c r="A15" t="str">
        <f>'Main Results'!A13</f>
        <v>PLA</v>
      </c>
      <c r="E15">
        <v>10</v>
      </c>
      <c r="G15" t="str">
        <f t="shared" si="0"/>
        <v>PLA</v>
      </c>
      <c r="M15" t="str">
        <f t="shared" si="1"/>
        <v>PLA</v>
      </c>
    </row>
    <row r="16" spans="1:16" x14ac:dyDescent="0.25">
      <c r="E16">
        <v>11</v>
      </c>
    </row>
    <row r="17" spans="1:16" x14ac:dyDescent="0.25">
      <c r="A17" t="str">
        <f>'Main Results'!A15</f>
        <v>Fibreglass</v>
      </c>
      <c r="B17">
        <v>350</v>
      </c>
      <c r="C17">
        <v>800</v>
      </c>
      <c r="D17">
        <v>1250</v>
      </c>
      <c r="E17">
        <v>12</v>
      </c>
      <c r="G17" t="str">
        <f t="shared" si="0"/>
        <v>Fibreglass</v>
      </c>
      <c r="H17">
        <v>500</v>
      </c>
      <c r="I17">
        <v>1000</v>
      </c>
      <c r="J17">
        <v>1450</v>
      </c>
      <c r="M17" t="str">
        <f t="shared" si="1"/>
        <v>Fibreglass</v>
      </c>
      <c r="N17">
        <v>450</v>
      </c>
      <c r="O17">
        <v>1050</v>
      </c>
      <c r="P17">
        <v>1350</v>
      </c>
    </row>
  </sheetData>
  <mergeCells count="3">
    <mergeCell ref="B5:D5"/>
    <mergeCell ref="H5:J5"/>
    <mergeCell ref="N5:P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78afda8-3ea8-42ff-a922-acdecf438a34" xsi:nil="true"/>
    <lcf76f155ced4ddcb4097134ff3c332f xmlns="881f5322-4c4e-4f7b-bafa-7336002d8ee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B8C173F4300644A614C4CD9851B3FF" ma:contentTypeVersion="12" ma:contentTypeDescription="Create a new document." ma:contentTypeScope="" ma:versionID="e9b243ced8fcc2f3a1fc7bc74c512a25">
  <xsd:schema xmlns:xsd="http://www.w3.org/2001/XMLSchema" xmlns:xs="http://www.w3.org/2001/XMLSchema" xmlns:p="http://schemas.microsoft.com/office/2006/metadata/properties" xmlns:ns2="881f5322-4c4e-4f7b-bafa-7336002d8eec" xmlns:ns3="a78afda8-3ea8-42ff-a922-acdecf438a34" targetNamespace="http://schemas.microsoft.com/office/2006/metadata/properties" ma:root="true" ma:fieldsID="c1728a98c06eec4c00a1ba94494e3e1f" ns2:_="" ns3:_="">
    <xsd:import namespace="881f5322-4c4e-4f7b-bafa-7336002d8eec"/>
    <xsd:import namespace="a78afda8-3ea8-42ff-a922-acdecf438a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1f5322-4c4e-4f7b-bafa-7336002d8e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2ee2c2a-7de1-485c-a059-145b4e502d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8afda8-3ea8-42ff-a922-acdecf438a3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582c237-6ae5-496f-9249-4c11969b962d}" ma:internalName="TaxCatchAll" ma:showField="CatchAllData" ma:web="a78afda8-3ea8-42ff-a922-acdecf438a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7B8CAF-AD68-4428-847C-54F3C9BE2750}">
  <ds:schemaRefs>
    <ds:schemaRef ds:uri="http://schemas.microsoft.com/office/2006/metadata/properties"/>
    <ds:schemaRef ds:uri="http://schemas.microsoft.com/office/infopath/2007/PartnerControls"/>
    <ds:schemaRef ds:uri="a78afda8-3ea8-42ff-a922-acdecf438a34"/>
    <ds:schemaRef ds:uri="881f5322-4c4e-4f7b-bafa-7336002d8eec"/>
  </ds:schemaRefs>
</ds:datastoreItem>
</file>

<file path=customXml/itemProps2.xml><?xml version="1.0" encoding="utf-8"?>
<ds:datastoreItem xmlns:ds="http://schemas.openxmlformats.org/officeDocument/2006/customXml" ds:itemID="{475A287C-68FE-43AF-B840-868277DCC1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1f5322-4c4e-4f7b-bafa-7336002d8eec"/>
    <ds:schemaRef ds:uri="a78afda8-3ea8-42ff-a922-acdecf438a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E90171-A22F-4B08-A633-EE241EC9F4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Results</vt:lpstr>
      <vt:lpstr>Deflection weights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loaders</dc:creator>
  <cp:keywords/>
  <dc:description/>
  <cp:lastModifiedBy>loaders</cp:lastModifiedBy>
  <cp:revision/>
  <dcterms:created xsi:type="dcterms:W3CDTF">2023-04-24T12:14:06Z</dcterms:created>
  <dcterms:modified xsi:type="dcterms:W3CDTF">2024-01-06T12:26:52Z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0x01010078B8C173F4300644A614C4CD9851B3FF</vt:lpwstr>
  </property>
  <property fmtid="{D5CDD505-2E9C-101B-9397-08002B2CF9AE}" pid="3" name="MediaServiceImageTags">
    <vt:lpwstr/>
  </property>
</Properties>
</file>